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66925"/>
  <mc:AlternateContent xmlns:mc="http://schemas.openxmlformats.org/markup-compatibility/2006">
    <mc:Choice Requires="x15">
      <x15ac:absPath xmlns:x15ac="http://schemas.microsoft.com/office/spreadsheetml/2010/11/ac" url="/Users/ruly.zahri/Downloads/"/>
    </mc:Choice>
  </mc:AlternateContent>
  <xr:revisionPtr revIDLastSave="0" documentId="13_ncr:1_{50789D34-9677-D94C-A4E0-0A67713057E4}" xr6:coauthVersionLast="47" xr6:coauthVersionMax="47" xr10:uidLastSave="{00000000-0000-0000-0000-000000000000}"/>
  <bookViews>
    <workbookView xWindow="31120" yWindow="500" windowWidth="36080" windowHeight="20840" xr2:uid="{95771B7A-6914-4CED-B3EB-ABC0DAB9D7B5}"/>
  </bookViews>
  <sheets>
    <sheet name="How much is my client worth" sheetId="3" r:id="rId1"/>
    <sheet name="Instructions - Calculator 1" sheetId="2" state="hidden" r:id="rId2"/>
    <sheet name="Calculator 1 - Prof. Services" sheetId="1" state="hidden" r:id="rId3"/>
    <sheet name="Instructions - Calculator 2" sheetId="6" r:id="rId4"/>
    <sheet name="Calculator 2 - Saa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 l="1"/>
  <c r="G14" i="1"/>
  <c r="E14" i="1"/>
  <c r="E49" i="1"/>
  <c r="E14" i="5"/>
  <c r="E10" i="5"/>
  <c r="E34" i="5"/>
  <c r="E24" i="5"/>
  <c r="E57" i="1"/>
  <c r="E43" i="1"/>
  <c r="M9" i="1"/>
  <c r="M11" i="1" s="1"/>
  <c r="I7" i="1"/>
  <c r="I10" i="1" s="1"/>
  <c r="G7" i="1"/>
  <c r="G10" i="1" s="1"/>
  <c r="G12" i="1" s="1"/>
  <c r="E7" i="1"/>
  <c r="E10" i="1" s="1"/>
  <c r="G28" i="1"/>
  <c r="I28" i="1"/>
  <c r="E28" i="1"/>
  <c r="E81" i="1" s="1"/>
  <c r="E12" i="1" l="1"/>
  <c r="E71" i="1"/>
  <c r="E36" i="5"/>
  <c r="E41" i="5"/>
  <c r="I12" i="1"/>
  <c r="E65" i="1" s="1"/>
  <c r="E30" i="1"/>
  <c r="E63" i="1"/>
  <c r="E64" i="1"/>
  <c r="E43" i="5" l="1"/>
  <c r="E44" i="5"/>
  <c r="E79" i="1"/>
  <c r="E69" i="1"/>
  <c r="E73" i="1" s="1"/>
  <c r="E78" i="1" l="1"/>
  <c r="E80" i="1" s="1"/>
  <c r="E83" i="1" s="1"/>
  <c r="E74" i="1"/>
</calcChain>
</file>

<file path=xl/sharedStrings.xml><?xml version="1.0" encoding="utf-8"?>
<sst xmlns="http://schemas.openxmlformats.org/spreadsheetml/2006/main" count="112" uniqueCount="99">
  <si>
    <t>How much is my client worth?</t>
  </si>
  <si>
    <t>*co-branding to be inserted here</t>
  </si>
  <si>
    <t>hello@jdscott.co</t>
  </si>
  <si>
    <t>www.jdscott.co</t>
  </si>
  <si>
    <t>Liability limited by a scheme approved under Professional Standards Legislation</t>
  </si>
  <si>
    <t xml:space="preserve">In a professional services business, CLV is driven by capacity and staff costs. Your revenue depends on how many clients you can service and how efficiently your team works. Since staff wages are your biggest expense, profitability comes from maximising billable hours, improving efficiency, and retaining clients for longer.
</t>
  </si>
  <si>
    <t>Steps to complete</t>
  </si>
  <si>
    <r>
      <rPr>
        <b/>
        <sz val="11"/>
        <color rgb="FF000000"/>
        <rFont val="ABC Whyte Regular"/>
      </rPr>
      <t xml:space="preserve">A) Calculate how much your time is worth
</t>
    </r>
    <r>
      <rPr>
        <sz val="11"/>
        <color rgb="FF000000"/>
        <rFont val="ABC Whyte Regular"/>
      </rPr>
      <t xml:space="preserve">
1. Enter hours worked per week for each person.
2. Fill in the annual salary for each role.
3. Add superannuation, bonuses, and profit shares (if applicable).
4. Calculate total salary costs.
5. Determine the effective hourly rate (Total Salary Cost ÷ Total Hours Worked).</t>
    </r>
  </si>
  <si>
    <t>B) Calculate Time Spent on Winning &amp; Servicing Clients</t>
  </si>
  <si>
    <t>1. Enter the estimated time spent per client on different tasks (use CRM or timesheet data).
2. Sum up the total hours spent per client.</t>
  </si>
  <si>
    <t>C) How much revenue does the contract generate?</t>
  </si>
  <si>
    <t>1. Choose a revenue model: Hourly Rate, Fixed Fee, or Retainer (or a mix)
2. Enter the relevant figures for each model.
3. Calculate total expected revenue.</t>
  </si>
  <si>
    <r>
      <rPr>
        <b/>
        <sz val="11"/>
        <color theme="1"/>
        <rFont val="ABC Whyte Regular"/>
      </rPr>
      <t xml:space="preserve">D) Calculate Profit </t>
    </r>
    <r>
      <rPr>
        <sz val="11"/>
        <color theme="1"/>
        <rFont val="ABC Whyte Regular"/>
      </rPr>
      <t xml:space="preserve">
1. Subtract total costs from expected revenue.
2. Calculate profit per hour.
3. Determine leveraged profit by considering owner involvement.</t>
    </r>
  </si>
  <si>
    <r>
      <rPr>
        <b/>
        <sz val="11"/>
        <color theme="1"/>
        <rFont val="ABC Whyte Regular"/>
      </rPr>
      <t>Leverage Profit</t>
    </r>
    <r>
      <rPr>
        <sz val="11"/>
        <color theme="1"/>
        <rFont val="ABC Whyte Regular"/>
      </rPr>
      <t xml:space="preserve">
1. Subtract owner costs from total profit.
2. Divide by owner’s time spent on the job.</t>
    </r>
  </si>
  <si>
    <t>A) What's my time worth?</t>
  </si>
  <si>
    <t>Owner</t>
  </si>
  <si>
    <t>Staff #1</t>
  </si>
  <si>
    <t>Staff #2</t>
  </si>
  <si>
    <t>Data Calculations</t>
  </si>
  <si>
    <t>Hours worked per week (40 hours F/T)</t>
  </si>
  <si>
    <t>Start date</t>
  </si>
  <si>
    <t>Annual Salary (actual salary)</t>
  </si>
  <si>
    <t>End Date</t>
  </si>
  <si>
    <t>Superannuation</t>
  </si>
  <si>
    <t>Public Holidays</t>
  </si>
  <si>
    <t>Bonuses (if applicable)</t>
  </si>
  <si>
    <t>Profit shares (if applicable)</t>
  </si>
  <si>
    <t>Work days per year</t>
  </si>
  <si>
    <t>Total salary and wages cost</t>
  </si>
  <si>
    <t>Total hours per day</t>
  </si>
  <si>
    <t>Total hours per year</t>
  </si>
  <si>
    <t>Effective Hourly Rate</t>
  </si>
  <si>
    <t>FTE</t>
  </si>
  <si>
    <t>B) Client Time</t>
  </si>
  <si>
    <t>How much time does it take to land the sale and generate revenue? Enter the number of hours, based on CRM or timesheet data to secure and service one client.</t>
  </si>
  <si>
    <t>Phone calls</t>
  </si>
  <si>
    <t>Meetings</t>
  </si>
  <si>
    <t>Client onboarding</t>
  </si>
  <si>
    <t>Service-specific tasks (eg. Consultations, Setup)</t>
  </si>
  <si>
    <t>Other activities related to acquisition and delivery</t>
  </si>
  <si>
    <t>Other</t>
  </si>
  <si>
    <t>Time (in hours)</t>
  </si>
  <si>
    <t>Total Time to obtain and service client</t>
  </si>
  <si>
    <t>C) How much revenue will you generate?</t>
  </si>
  <si>
    <t>Choose Your Revenue Model(s):
Hourly Rate: Revenue is based on the number of billable hours worked.
Fixed Fee: Revenue is based on a predetermined fee for the project, deliverable, or scope of work.
Retainer: Revenue is based on recurring payments for ongoing services over a defined period.</t>
  </si>
  <si>
    <t>Revenue Model</t>
  </si>
  <si>
    <t>Hourly Rate</t>
  </si>
  <si>
    <t>Hourly chargeout rate (for owner or staff)</t>
  </si>
  <si>
    <t>Billable hours worked</t>
  </si>
  <si>
    <t>Expected Revenue</t>
  </si>
  <si>
    <t>Fixed Fee</t>
  </si>
  <si>
    <t>Fixed fees expected per period</t>
  </si>
  <si>
    <t xml:space="preserve">Retainer </t>
  </si>
  <si>
    <t>Ongoing retainer fee (eg $ per month)</t>
  </si>
  <si>
    <t>Contract duration (eg 12 months)</t>
  </si>
  <si>
    <t xml:space="preserve"> D) How much profit will I make?</t>
  </si>
  <si>
    <t>Time Cost</t>
  </si>
  <si>
    <t>Other direct costs (e.g. marketing, entertainment)</t>
  </si>
  <si>
    <t>Staff commissions / sale bonus</t>
  </si>
  <si>
    <t>Total effective cost</t>
  </si>
  <si>
    <t>Profit / (Loss)</t>
  </si>
  <si>
    <t>Profit per hour</t>
  </si>
  <si>
    <t>Leverage Profit</t>
  </si>
  <si>
    <t xml:space="preserve">Profit / (loss) </t>
  </si>
  <si>
    <t>Owner cost</t>
  </si>
  <si>
    <t>Profit before owner costs</t>
  </si>
  <si>
    <t>Time spent on Job</t>
  </si>
  <si>
    <t>Leveraged Profit</t>
  </si>
  <si>
    <t xml:space="preserve">In a SaaS business, CLV is based on recurring revenue and churn rate. Instead of staff delivering services, customers pay for access to software. Profitability comes from keeping customers subscribed, decreasing average customer acquisition costs, and reducing cancellations. Since software scales easily, growth is about adding more users without a big jump in costs.
</t>
  </si>
  <si>
    <r>
      <rPr>
        <b/>
        <sz val="11"/>
        <color rgb="FF000000"/>
        <rFont val="ABC Whyte Regular"/>
      </rPr>
      <t xml:space="preserve">A) Calculate Cost to Acquire each Customer
</t>
    </r>
    <r>
      <rPr>
        <sz val="11"/>
        <color rgb="FF000000"/>
        <rFont val="ABC Whyte Regular"/>
      </rPr>
      <t xml:space="preserve">
1. Add up all costs related to acquiring customers, including:
- Marketing Spend
- Sales Spend
- Onboarding Costs
- Other Acquisition Costs
2. Divide the total cost by the number of new accounts onboarded.</t>
    </r>
  </si>
  <si>
    <t xml:space="preserve">B) Calculate Average Revenue per Account </t>
  </si>
  <si>
    <t>1. Take your total Monthly Recurring Revenue (MRR).
2. Divide by the total number of active accounts (subscribers).</t>
  </si>
  <si>
    <t>C) Calculate Customer Lifetime Value (CLV)</t>
  </si>
  <si>
    <t>1. Simply enter in how much you will make Use the formula: CLV = ARPA / Churn Rate.
2. Identify:
- Number of new accounts per period.
- Number of lost accounts per period.
- Churn rate (percentage of customers lost per period).</t>
  </si>
  <si>
    <r>
      <rPr>
        <b/>
        <sz val="11"/>
        <color theme="1"/>
        <rFont val="ABC Whyte Regular"/>
      </rPr>
      <t>D) Calculate Profit Per Account</t>
    </r>
    <r>
      <rPr>
        <sz val="11"/>
        <color theme="1"/>
        <rFont val="ABC Whyte Regular"/>
      </rPr>
      <t xml:space="preserve">
1. Use the formula: Profit Per Account = CLV – CAC.
2. Calculate the Customer Acquisition Cost Ratio by comparing CLV to CAC.</t>
    </r>
  </si>
  <si>
    <t>A) Customer Acquisition Cost</t>
  </si>
  <si>
    <t>This is the cost of acquiring a new customer</t>
  </si>
  <si>
    <t>Total Marketing Spend per period</t>
  </si>
  <si>
    <t>Total Sales Spend per Period</t>
  </si>
  <si>
    <t>Onboarding costs</t>
  </si>
  <si>
    <t>Other Acquisition Costs</t>
  </si>
  <si>
    <t>Total cost</t>
  </si>
  <si>
    <t>New Accounts onboarded per period</t>
  </si>
  <si>
    <t>Total Customer Acquisition Cost</t>
  </si>
  <si>
    <t>B) Average Revenue per Account</t>
  </si>
  <si>
    <t>What is the Average revenue per account?</t>
  </si>
  <si>
    <t>Monthly Recurring Revenue (MRR)</t>
  </si>
  <si>
    <t>Total number of unique accounts (subscribers)</t>
  </si>
  <si>
    <t>Average Monthly Revenue Per Account</t>
  </si>
  <si>
    <t>C) Customer Lifetime Value</t>
  </si>
  <si>
    <t>This is equal to your Monthly Revenue per Account / your Customer Churn Rate</t>
  </si>
  <si>
    <t>New Accounts per period</t>
  </si>
  <si>
    <t>Lost Accounts per period</t>
  </si>
  <si>
    <t>Customer Churn rate</t>
  </si>
  <si>
    <t>Customer Life Time Value</t>
  </si>
  <si>
    <t>D) How much Profit will I make?</t>
  </si>
  <si>
    <t>This is equal to your Customer Life Time Value - Cost to Acquire them</t>
  </si>
  <si>
    <t>Profit Per Account (before overheads)</t>
  </si>
  <si>
    <t>Customer Acquisition Cost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</si>
</sst>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quot;$&quot;* #,##0.00_-;_-&quot;$&quot;* &quot;-&quot;??_-;_-@_-"/>
    <numFmt numFmtId="165" formatCode="_-* #,##0.00_-;\-* #,##0.00_-;_-* &quot;-&quot;??_-;_-@_-"/>
    <numFmt numFmtId="166" formatCode="_-* #,##0.0_-;\-* #,##0.0_-;_-* &quot;-&quot;??_-;_-@_-"/>
    <numFmt numFmtId="167" formatCode="_-* #,##0_-;\-* #,##0_-;_-* &quot;-&quot;??_-;_-@_-"/>
    <numFmt numFmtId="168" formatCode="dd\-mmm\-yy"/>
    <numFmt numFmtId="169" formatCode="_-&quot;$&quot;* #,##0_-;\-&quot;$&quot;* #,##0_-;_-&quot;$&quot;* &quot;-&quot;??_-;_-@_-"/>
    <numFmt numFmtId="170" formatCode="&quot;$&quot;#,##0;[Red]\(&quot;$&quot;#,##0\)"/>
    <numFmt numFmtId="171" formatCode="0.0%"/>
    <numFmt numFmtId="172" formatCode="&quot;$&quot;#,##0.00"/>
  </numFmts>
  <fonts count="19">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b/>
      <sz val="36"/>
      <color theme="1"/>
      <name val="Calibri"/>
      <family val="2"/>
      <scheme val="minor"/>
    </font>
    <font>
      <sz val="11"/>
      <color theme="1"/>
      <name val="Times New Roman"/>
      <family val="1"/>
    </font>
    <font>
      <i/>
      <sz val="11"/>
      <color theme="1"/>
      <name val="Times New Roman"/>
      <family val="1"/>
    </font>
    <font>
      <u/>
      <sz val="11"/>
      <color theme="10"/>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rgb="FF006100"/>
      <name val="Calibri"/>
      <family val="2"/>
      <scheme val="minor"/>
    </font>
    <font>
      <sz val="14"/>
      <color theme="1"/>
      <name val="Calibri"/>
      <family val="2"/>
      <scheme val="minor"/>
    </font>
    <font>
      <sz val="11"/>
      <color theme="1"/>
      <name val="ABC Whyte Regular"/>
    </font>
    <font>
      <b/>
      <u/>
      <sz val="14"/>
      <color theme="1"/>
      <name val="ABC Whyte Regular"/>
    </font>
    <font>
      <sz val="11"/>
      <color rgb="FF000000"/>
      <name val="ABC Whyte Regular"/>
    </font>
    <font>
      <b/>
      <sz val="11"/>
      <color rgb="FF000000"/>
      <name val="ABC Whyte Regular"/>
    </font>
    <font>
      <b/>
      <sz val="11"/>
      <color theme="1"/>
      <name val="ABC Whyte Regular"/>
    </font>
  </fonts>
  <fills count="11">
    <fill>
      <patternFill patternType="none"/>
    </fill>
    <fill>
      <patternFill patternType="gray125"/>
    </fill>
    <fill>
      <patternFill patternType="solid">
        <fgColor theme="8" tint="0.59999389629810485"/>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rgb="FFB7E1CD"/>
        <bgColor indexed="64"/>
      </patternFill>
    </fill>
    <fill>
      <patternFill patternType="solid">
        <fgColor rgb="FFE2FAEA"/>
        <bgColor indexed="64"/>
      </patternFill>
    </fill>
    <fill>
      <patternFill patternType="solid">
        <fgColor rgb="FFFEEFB1"/>
        <bgColor indexed="64"/>
      </patternFill>
    </fill>
    <fill>
      <patternFill patternType="solid">
        <fgColor rgb="FFFFCEBA"/>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xf numFmtId="0" fontId="1" fillId="2" borderId="0" applyNumberFormat="0" applyBorder="0" applyAlignment="0" applyProtection="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cellStyleXfs>
  <cellXfs count="86">
    <xf numFmtId="0" fontId="0" fillId="0" borderId="0" xfId="0"/>
    <xf numFmtId="0" fontId="1" fillId="2" borderId="1" xfId="1" applyBorder="1"/>
    <xf numFmtId="0" fontId="2" fillId="0" borderId="0" xfId="0" applyFont="1"/>
    <xf numFmtId="0" fontId="2" fillId="0" borderId="2" xfId="0" applyFont="1" applyBorder="1"/>
    <xf numFmtId="166" fontId="1" fillId="2" borderId="1" xfId="2" applyNumberFormat="1" applyFill="1" applyBorder="1"/>
    <xf numFmtId="167" fontId="1" fillId="2" borderId="1" xfId="2" applyNumberFormat="1" applyFill="1" applyBorder="1"/>
    <xf numFmtId="167" fontId="0" fillId="0" borderId="0" xfId="2" applyNumberFormat="1" applyFont="1"/>
    <xf numFmtId="167" fontId="1" fillId="0" borderId="1" xfId="2" applyNumberFormat="1" applyFill="1" applyBorder="1"/>
    <xf numFmtId="168" fontId="1" fillId="2" borderId="1" xfId="1" applyNumberFormat="1" applyBorder="1"/>
    <xf numFmtId="169" fontId="1" fillId="2" borderId="1" xfId="3" applyNumberFormat="1" applyFill="1" applyBorder="1"/>
    <xf numFmtId="0" fontId="0" fillId="0" borderId="3" xfId="0" applyBorder="1"/>
    <xf numFmtId="0" fontId="0" fillId="0" borderId="2" xfId="0" applyBorder="1"/>
    <xf numFmtId="0" fontId="0" fillId="0" borderId="4" xfId="0" applyBorder="1"/>
    <xf numFmtId="0" fontId="0" fillId="0" borderId="5" xfId="0" applyBorder="1"/>
    <xf numFmtId="0" fontId="0" fillId="0" borderId="6" xfId="0" applyBorder="1"/>
    <xf numFmtId="167" fontId="0" fillId="0" borderId="0" xfId="2" applyNumberFormat="1" applyFont="1" applyBorder="1"/>
    <xf numFmtId="169" fontId="2" fillId="0" borderId="0" xfId="3" applyNumberFormat="1" applyFont="1" applyBorder="1"/>
    <xf numFmtId="0" fontId="0" fillId="0" borderId="7" xfId="0" applyBorder="1"/>
    <xf numFmtId="0" fontId="0" fillId="0" borderId="8" xfId="0" applyBorder="1"/>
    <xf numFmtId="0" fontId="0" fillId="0" borderId="9" xfId="0" applyBorder="1"/>
    <xf numFmtId="0" fontId="2" fillId="0" borderId="8" xfId="0" applyFont="1" applyBorder="1"/>
    <xf numFmtId="0" fontId="3" fillId="0" borderId="2" xfId="0" applyFont="1" applyBorder="1"/>
    <xf numFmtId="0" fontId="2" fillId="0" borderId="2" xfId="0" quotePrefix="1" applyFont="1" applyBorder="1"/>
    <xf numFmtId="169" fontId="0" fillId="0" borderId="0" xfId="3" applyNumberFormat="1" applyFont="1" applyBorder="1"/>
    <xf numFmtId="0" fontId="4" fillId="0" borderId="2" xfId="0" applyFont="1" applyBorder="1"/>
    <xf numFmtId="169" fontId="2" fillId="0" borderId="0" xfId="0" applyNumberFormat="1" applyFont="1"/>
    <xf numFmtId="170" fontId="0" fillId="0" borderId="0" xfId="3" applyNumberFormat="1" applyFont="1" applyBorder="1"/>
    <xf numFmtId="170" fontId="2" fillId="0" borderId="0" xfId="3" applyNumberFormat="1" applyFont="1" applyBorder="1"/>
    <xf numFmtId="0" fontId="5" fillId="0" borderId="0" xfId="0" applyFont="1"/>
    <xf numFmtId="0" fontId="0" fillId="0" borderId="0" xfId="0" applyAlignment="1">
      <alignment vertical="center"/>
    </xf>
    <xf numFmtId="0" fontId="8" fillId="0" borderId="0" xfId="5" applyAlignment="1">
      <alignment vertical="center"/>
    </xf>
    <xf numFmtId="0" fontId="6" fillId="0" borderId="0" xfId="0" applyFont="1" applyAlignment="1">
      <alignment vertical="center"/>
    </xf>
    <xf numFmtId="0" fontId="7" fillId="0" borderId="0" xfId="0" applyFont="1" applyAlignment="1">
      <alignment vertical="center"/>
    </xf>
    <xf numFmtId="171" fontId="0" fillId="0" borderId="0" xfId="0" applyNumberFormat="1"/>
    <xf numFmtId="172" fontId="1" fillId="2" borderId="1" xfId="2" applyNumberFormat="1" applyFill="1" applyBorder="1"/>
    <xf numFmtId="1" fontId="1" fillId="2" borderId="1" xfId="4" applyNumberFormat="1" applyFill="1" applyBorder="1"/>
    <xf numFmtId="169" fontId="2" fillId="0" borderId="2" xfId="3" applyNumberFormat="1" applyFont="1" applyBorder="1"/>
    <xf numFmtId="169" fontId="2" fillId="0" borderId="8" xfId="3" applyNumberFormat="1" applyFont="1" applyBorder="1"/>
    <xf numFmtId="164" fontId="2" fillId="0" borderId="1" xfId="3" applyFont="1" applyBorder="1"/>
    <xf numFmtId="0" fontId="12" fillId="3" borderId="0" xfId="6" applyFont="1"/>
    <xf numFmtId="0" fontId="13" fillId="0" borderId="0" xfId="0" applyFont="1"/>
    <xf numFmtId="172" fontId="1" fillId="2" borderId="1" xfId="1" applyNumberFormat="1" applyBorder="1"/>
    <xf numFmtId="172" fontId="1" fillId="6" borderId="8" xfId="1" applyNumberFormat="1" applyFill="1" applyBorder="1"/>
    <xf numFmtId="172" fontId="2" fillId="0" borderId="2" xfId="0" applyNumberFormat="1" applyFont="1" applyBorder="1"/>
    <xf numFmtId="0" fontId="3" fillId="0" borderId="0" xfId="0" applyFont="1"/>
    <xf numFmtId="10" fontId="0" fillId="0" borderId="0" xfId="0" applyNumberFormat="1"/>
    <xf numFmtId="0" fontId="3" fillId="0" borderId="2" xfId="0" quotePrefix="1" applyFont="1" applyBorder="1"/>
    <xf numFmtId="12" fontId="0" fillId="0" borderId="0" xfId="3" applyNumberFormat="1" applyFont="1" applyBorder="1" applyAlignment="1">
      <alignment horizontal="center"/>
    </xf>
    <xf numFmtId="0" fontId="3" fillId="0" borderId="0" xfId="0" quotePrefix="1" applyFont="1"/>
    <xf numFmtId="0" fontId="4" fillId="0" borderId="0" xfId="0" applyFont="1"/>
    <xf numFmtId="1" fontId="1" fillId="2" borderId="1" xfId="1" applyNumberFormat="1" applyBorder="1"/>
    <xf numFmtId="172" fontId="2" fillId="0" borderId="1" xfId="3" applyNumberFormat="1" applyFont="1" applyBorder="1"/>
    <xf numFmtId="0" fontId="2" fillId="0" borderId="0" xfId="3" applyNumberFormat="1" applyFont="1" applyBorder="1"/>
    <xf numFmtId="2" fontId="2" fillId="0" borderId="0" xfId="3" applyNumberFormat="1" applyFont="1" applyBorder="1"/>
    <xf numFmtId="0" fontId="2" fillId="0" borderId="0" xfId="0" quotePrefix="1" applyFont="1"/>
    <xf numFmtId="0" fontId="14" fillId="0" borderId="0" xfId="0" applyFont="1"/>
    <xf numFmtId="0" fontId="15" fillId="0" borderId="0" xfId="0" applyFont="1"/>
    <xf numFmtId="0" fontId="18" fillId="0" borderId="0" xfId="0" applyFont="1"/>
    <xf numFmtId="0" fontId="14" fillId="0" borderId="0" xfId="0" applyFont="1" applyAlignment="1">
      <alignment wrapText="1"/>
    </xf>
    <xf numFmtId="0" fontId="14" fillId="7" borderId="3" xfId="0" applyFont="1" applyFill="1" applyBorder="1"/>
    <xf numFmtId="0" fontId="14" fillId="7" borderId="2" xfId="0" applyFont="1" applyFill="1" applyBorder="1"/>
    <xf numFmtId="0" fontId="14" fillId="7" borderId="4" xfId="0" applyFont="1" applyFill="1" applyBorder="1"/>
    <xf numFmtId="0" fontId="14" fillId="7" borderId="5" xfId="0" applyFont="1" applyFill="1" applyBorder="1"/>
    <xf numFmtId="0" fontId="14" fillId="7" borderId="6" xfId="0" applyFont="1" applyFill="1" applyBorder="1"/>
    <xf numFmtId="0" fontId="14" fillId="7" borderId="7" xfId="0" applyFont="1" applyFill="1" applyBorder="1"/>
    <xf numFmtId="0" fontId="14" fillId="7" borderId="8" xfId="0" applyFont="1" applyFill="1" applyBorder="1"/>
    <xf numFmtId="0" fontId="14" fillId="7" borderId="9" xfId="0" applyFont="1" applyFill="1" applyBorder="1"/>
    <xf numFmtId="0" fontId="14" fillId="8" borderId="3" xfId="0" applyFont="1" applyFill="1" applyBorder="1"/>
    <xf numFmtId="0" fontId="14" fillId="8" borderId="2" xfId="0" applyFont="1" applyFill="1" applyBorder="1"/>
    <xf numFmtId="0" fontId="14" fillId="8" borderId="4" xfId="0" applyFont="1" applyFill="1" applyBorder="1"/>
    <xf numFmtId="0" fontId="14" fillId="8" borderId="5" xfId="0" applyFont="1" applyFill="1" applyBorder="1"/>
    <xf numFmtId="0" fontId="14" fillId="8" borderId="6" xfId="0" applyFont="1" applyFill="1" applyBorder="1"/>
    <xf numFmtId="0" fontId="14" fillId="8" borderId="7" xfId="0" applyFont="1" applyFill="1" applyBorder="1"/>
    <xf numFmtId="0" fontId="14" fillId="8" borderId="8" xfId="0" applyFont="1" applyFill="1" applyBorder="1"/>
    <xf numFmtId="0" fontId="14" fillId="8" borderId="9" xfId="0" applyFont="1" applyFill="1" applyBorder="1"/>
    <xf numFmtId="0" fontId="2" fillId="9" borderId="0" xfId="8" applyFont="1" applyFill="1" applyBorder="1"/>
    <xf numFmtId="0" fontId="2" fillId="10" borderId="0" xfId="7" applyFont="1" applyFill="1"/>
    <xf numFmtId="0" fontId="16" fillId="0" borderId="0" xfId="0" applyFont="1" applyAlignment="1">
      <alignment horizontal="left" vertical="top" wrapText="1"/>
    </xf>
    <xf numFmtId="0" fontId="14" fillId="8" borderId="0" xfId="0" applyFont="1" applyFill="1" applyAlignment="1">
      <alignment horizontal="left" vertical="top" wrapText="1"/>
    </xf>
    <xf numFmtId="0" fontId="14" fillId="0" borderId="0" xfId="0" applyFont="1" applyAlignment="1">
      <alignment horizontal="left" wrapText="1"/>
    </xf>
    <xf numFmtId="0" fontId="14" fillId="0" borderId="0" xfId="0" applyFont="1" applyAlignment="1">
      <alignment horizontal="left" vertical="top" wrapText="1"/>
    </xf>
    <xf numFmtId="0" fontId="0" fillId="8" borderId="0" xfId="0" applyFill="1" applyAlignment="1">
      <alignment horizontal="left" wrapText="1"/>
    </xf>
    <xf numFmtId="0" fontId="0" fillId="8" borderId="0" xfId="0" applyFill="1" applyAlignment="1">
      <alignment horizontal="left" vertical="top" wrapText="1"/>
    </xf>
    <xf numFmtId="0" fontId="0" fillId="0" borderId="5" xfId="0" applyBorder="1"/>
    <xf numFmtId="0" fontId="0" fillId="0" borderId="0" xfId="0"/>
    <xf numFmtId="0" fontId="14" fillId="7" borderId="0" xfId="0" applyFont="1" applyFill="1" applyAlignment="1">
      <alignment horizontal="left" vertical="top" wrapText="1"/>
    </xf>
  </cellXfs>
  <cellStyles count="9">
    <cellStyle name="40% - Accent5" xfId="1" builtinId="47"/>
    <cellStyle name="Bad" xfId="7" builtinId="27"/>
    <cellStyle name="Comma" xfId="2" builtinId="3"/>
    <cellStyle name="Currency" xfId="3" builtinId="4"/>
    <cellStyle name="Good" xfId="6" builtinId="26"/>
    <cellStyle name="Hyperlink" xfId="5" builtinId="8"/>
    <cellStyle name="Neutral" xfId="8" builtinId="28"/>
    <cellStyle name="Normal" xfId="0" builtinId="0"/>
    <cellStyle name="Per cent" xfId="4" builtinId="5"/>
  </cellStyles>
  <dxfs count="0"/>
  <tableStyles count="0" defaultTableStyle="TableStyleMedium2" defaultPivotStyle="PivotStyleLight16"/>
  <colors>
    <mruColors>
      <color rgb="FFFFCEBA"/>
      <color rgb="FFFFB09C"/>
      <color rgb="FFFEEFB1"/>
      <color rgb="FFFF845C"/>
      <color rgb="FFE2FAEA"/>
      <color rgb="FFB7E1CD"/>
      <color rgb="FFD0FFE8"/>
      <color rgb="FFD7F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15240</xdr:colOff>
      <xdr:row>7</xdr:row>
      <xdr:rowOff>106680</xdr:rowOff>
    </xdr:from>
    <xdr:to>
      <xdr:col>6</xdr:col>
      <xdr:colOff>137160</xdr:colOff>
      <xdr:row>11</xdr:row>
      <xdr:rowOff>160020</xdr:rowOff>
    </xdr:to>
    <xdr:pic>
      <xdr:nvPicPr>
        <xdr:cNvPr id="2" name="5D70DCFE-0E9F-444F-98A4-6B667A5E6E38">
          <a:extLst>
            <a:ext uri="{FF2B5EF4-FFF2-40B4-BE49-F238E27FC236}">
              <a16:creationId xmlns:a16="http://schemas.microsoft.com/office/drawing/2014/main" id="{71CFBA0D-1767-4DE7-81E4-339F63807B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4840" y="1790700"/>
          <a:ext cx="3169920" cy="784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127000</xdr:rowOff>
    </xdr:from>
    <xdr:to>
      <xdr:col>6</xdr:col>
      <xdr:colOff>0</xdr:colOff>
      <xdr:row>2</xdr:row>
      <xdr:rowOff>828514</xdr:rowOff>
    </xdr:to>
    <xdr:pic>
      <xdr:nvPicPr>
        <xdr:cNvPr id="2" name="Picture 1">
          <a:extLst>
            <a:ext uri="{FF2B5EF4-FFF2-40B4-BE49-F238E27FC236}">
              <a16:creationId xmlns:a16="http://schemas.microsoft.com/office/drawing/2014/main" id="{C1AAA057-CDB9-B8C8-BEF5-52A7F2BA9A23}"/>
            </a:ext>
          </a:extLst>
        </xdr:cNvPr>
        <xdr:cNvPicPr>
          <a:picLocks noChangeAspect="1"/>
        </xdr:cNvPicPr>
      </xdr:nvPicPr>
      <xdr:blipFill>
        <a:blip xmlns:r="http://schemas.openxmlformats.org/officeDocument/2006/relationships" r:embed="rId1"/>
        <a:stretch>
          <a:fillRect/>
        </a:stretch>
      </xdr:blipFill>
      <xdr:spPr>
        <a:xfrm>
          <a:off x="673100" y="584200"/>
          <a:ext cx="2717800" cy="7015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254000</xdr:colOff>
      <xdr:row>49</xdr:row>
      <xdr:rowOff>50800</xdr:rowOff>
    </xdr:from>
    <xdr:to>
      <xdr:col>17</xdr:col>
      <xdr:colOff>622300</xdr:colOff>
      <xdr:row>55</xdr:row>
      <xdr:rowOff>76200</xdr:rowOff>
    </xdr:to>
    <xdr:pic>
      <xdr:nvPicPr>
        <xdr:cNvPr id="2" name="Picture 1">
          <a:extLst>
            <a:ext uri="{FF2B5EF4-FFF2-40B4-BE49-F238E27FC236}">
              <a16:creationId xmlns:a16="http://schemas.microsoft.com/office/drawing/2014/main" id="{11E2269A-C51E-9493-6AE3-83C7D445DE8B}"/>
            </a:ext>
          </a:extLst>
        </xdr:cNvPr>
        <xdr:cNvPicPr>
          <a:picLocks noChangeAspect="1"/>
        </xdr:cNvPicPr>
      </xdr:nvPicPr>
      <xdr:blipFill>
        <a:blip xmlns:r="http://schemas.openxmlformats.org/officeDocument/2006/relationships" r:embed="rId1"/>
        <a:stretch>
          <a:fillRect/>
        </a:stretch>
      </xdr:blipFill>
      <xdr:spPr>
        <a:xfrm>
          <a:off x="8712200" y="9398000"/>
          <a:ext cx="5880100" cy="1066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622300</xdr:colOff>
      <xdr:row>2</xdr:row>
      <xdr:rowOff>152400</xdr:rowOff>
    </xdr:from>
    <xdr:to>
      <xdr:col>5</xdr:col>
      <xdr:colOff>558800</xdr:colOff>
      <xdr:row>2</xdr:row>
      <xdr:rowOff>853914</xdr:rowOff>
    </xdr:to>
    <xdr:pic>
      <xdr:nvPicPr>
        <xdr:cNvPr id="3" name="Picture 2">
          <a:extLst>
            <a:ext uri="{FF2B5EF4-FFF2-40B4-BE49-F238E27FC236}">
              <a16:creationId xmlns:a16="http://schemas.microsoft.com/office/drawing/2014/main" id="{D0D8DC7D-E5AD-CA4F-A0FE-1434E0DC08ED}"/>
            </a:ext>
          </a:extLst>
        </xdr:cNvPr>
        <xdr:cNvPicPr>
          <a:picLocks noChangeAspect="1"/>
        </xdr:cNvPicPr>
      </xdr:nvPicPr>
      <xdr:blipFill>
        <a:blip xmlns:r="http://schemas.openxmlformats.org/officeDocument/2006/relationships" r:embed="rId1"/>
        <a:stretch>
          <a:fillRect/>
        </a:stretch>
      </xdr:blipFill>
      <xdr:spPr>
        <a:xfrm>
          <a:off x="622300" y="533400"/>
          <a:ext cx="2717800" cy="70151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hello@jdscott.co" TargetMode="External"/><Relationship Id="rId1" Type="http://schemas.openxmlformats.org/officeDocument/2006/relationships/hyperlink" Target="http://www.jdscott.c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FB153-4607-4789-A2B6-28D52DD5EE81}">
  <dimension ref="B3:H26"/>
  <sheetViews>
    <sheetView showGridLines="0" tabSelected="1" workbookViewId="0"/>
  </sheetViews>
  <sheetFormatPr baseColWidth="10" defaultColWidth="8.83203125" defaultRowHeight="15"/>
  <sheetData>
    <row r="3" spans="2:8" ht="47">
      <c r="B3" s="28" t="s">
        <v>0</v>
      </c>
    </row>
    <row r="10" spans="2:8">
      <c r="H10" t="s">
        <v>1</v>
      </c>
    </row>
    <row r="16" spans="2:8">
      <c r="B16" s="29"/>
    </row>
    <row r="17" spans="2:2" ht="19">
      <c r="B17" s="40"/>
    </row>
    <row r="21" spans="2:2">
      <c r="B21" s="30" t="s">
        <v>2</v>
      </c>
    </row>
    <row r="22" spans="2:2">
      <c r="B22" s="30"/>
    </row>
    <row r="23" spans="2:2">
      <c r="B23" s="30" t="s">
        <v>3</v>
      </c>
    </row>
    <row r="24" spans="2:2">
      <c r="B24" s="31"/>
    </row>
    <row r="26" spans="2:2">
      <c r="B26" s="32" t="s">
        <v>4</v>
      </c>
    </row>
  </sheetData>
  <hyperlinks>
    <hyperlink ref="B23" r:id="rId1" display="http://www.jdscott.co/" xr:uid="{4E924E20-2880-44B6-80CD-E2AA5E35F51C}"/>
    <hyperlink ref="B21" r:id="rId2" xr:uid="{63446F6E-C98A-4DDC-A29A-D4C13923AD21}"/>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8FCC4-B4A8-402D-A8AD-08A2FF616C11}">
  <dimension ref="B3:U24"/>
  <sheetViews>
    <sheetView showGridLines="0" topLeftCell="A8" zoomScaleNormal="100" workbookViewId="0">
      <selection activeCell="W12" sqref="W12"/>
    </sheetView>
  </sheetViews>
  <sheetFormatPr baseColWidth="10" defaultColWidth="8.83203125" defaultRowHeight="14"/>
  <cols>
    <col min="1" max="1" width="8.83203125" style="55"/>
    <col min="2" max="2" width="1.1640625" style="55" customWidth="1"/>
    <col min="3" max="20" width="8.83203125" style="55"/>
    <col min="21" max="21" width="1.6640625" style="55" customWidth="1"/>
    <col min="22" max="16384" width="8.83203125" style="55"/>
  </cols>
  <sheetData>
    <row r="3" spans="2:21" ht="105" customHeight="1"/>
    <row r="4" spans="2:21">
      <c r="B4" s="67"/>
      <c r="C4" s="68"/>
      <c r="D4" s="68"/>
      <c r="E4" s="68"/>
      <c r="F4" s="68"/>
      <c r="G4" s="68"/>
      <c r="H4" s="68"/>
      <c r="I4" s="68"/>
      <c r="J4" s="68"/>
      <c r="K4" s="68"/>
      <c r="L4" s="68"/>
      <c r="M4" s="68"/>
      <c r="N4" s="68"/>
      <c r="O4" s="68"/>
      <c r="P4" s="68"/>
      <c r="Q4" s="68"/>
      <c r="R4" s="68"/>
      <c r="S4" s="68"/>
      <c r="T4" s="68"/>
      <c r="U4" s="69"/>
    </row>
    <row r="5" spans="2:21" ht="31.25" customHeight="1">
      <c r="B5" s="70"/>
      <c r="C5" s="78" t="s">
        <v>5</v>
      </c>
      <c r="D5" s="78"/>
      <c r="E5" s="78"/>
      <c r="F5" s="78"/>
      <c r="G5" s="78"/>
      <c r="H5" s="78"/>
      <c r="I5" s="78"/>
      <c r="J5" s="78"/>
      <c r="K5" s="78"/>
      <c r="L5" s="78"/>
      <c r="M5" s="78"/>
      <c r="N5" s="78"/>
      <c r="O5" s="78"/>
      <c r="P5" s="78"/>
      <c r="Q5" s="78"/>
      <c r="R5" s="78"/>
      <c r="S5" s="78"/>
      <c r="T5" s="78"/>
      <c r="U5" s="71"/>
    </row>
    <row r="6" spans="2:21">
      <c r="B6" s="72"/>
      <c r="C6" s="73"/>
      <c r="D6" s="73"/>
      <c r="E6" s="73"/>
      <c r="F6" s="73"/>
      <c r="G6" s="73"/>
      <c r="H6" s="73"/>
      <c r="I6" s="73"/>
      <c r="J6" s="73"/>
      <c r="K6" s="73"/>
      <c r="L6" s="73"/>
      <c r="M6" s="73"/>
      <c r="N6" s="73"/>
      <c r="O6" s="73"/>
      <c r="P6" s="73"/>
      <c r="Q6" s="73"/>
      <c r="R6" s="73"/>
      <c r="S6" s="73"/>
      <c r="T6" s="73"/>
      <c r="U6" s="74"/>
    </row>
    <row r="8" spans="2:21" ht="18">
      <c r="C8" s="56" t="s">
        <v>6</v>
      </c>
    </row>
    <row r="10" spans="2:21" ht="111" customHeight="1">
      <c r="C10" s="77" t="s">
        <v>7</v>
      </c>
      <c r="D10" s="77"/>
      <c r="E10" s="77"/>
      <c r="F10" s="77"/>
      <c r="G10" s="77"/>
      <c r="H10" s="77"/>
      <c r="I10" s="77"/>
      <c r="J10" s="77"/>
      <c r="K10" s="77"/>
      <c r="L10" s="77"/>
      <c r="M10" s="77"/>
      <c r="N10" s="77"/>
      <c r="O10" s="77"/>
      <c r="P10" s="77"/>
      <c r="Q10" s="77"/>
      <c r="R10" s="77"/>
      <c r="S10" s="77"/>
      <c r="T10" s="77"/>
    </row>
    <row r="12" spans="2:21" ht="15">
      <c r="C12" s="57" t="s">
        <v>8</v>
      </c>
    </row>
    <row r="14" spans="2:21" ht="37.75" customHeight="1">
      <c r="C14" s="79" t="s">
        <v>9</v>
      </c>
      <c r="D14" s="79"/>
      <c r="E14" s="79"/>
      <c r="F14" s="79"/>
      <c r="G14" s="79"/>
      <c r="H14" s="79"/>
      <c r="I14" s="79"/>
      <c r="J14" s="79"/>
      <c r="K14" s="79"/>
      <c r="L14" s="79"/>
      <c r="M14" s="79"/>
      <c r="N14" s="79"/>
      <c r="O14" s="79"/>
      <c r="P14" s="79"/>
      <c r="Q14" s="79"/>
      <c r="R14" s="79"/>
      <c r="S14" s="79"/>
      <c r="T14" s="79"/>
    </row>
    <row r="16" spans="2:21" ht="15">
      <c r="C16" s="57" t="s">
        <v>10</v>
      </c>
    </row>
    <row r="18" spans="3:21" ht="51" customHeight="1">
      <c r="C18" s="80" t="s">
        <v>11</v>
      </c>
      <c r="D18" s="80"/>
      <c r="E18" s="80"/>
      <c r="F18" s="80"/>
      <c r="G18" s="80"/>
      <c r="H18" s="80"/>
      <c r="I18" s="80"/>
      <c r="J18" s="80"/>
      <c r="K18" s="80"/>
      <c r="L18" s="80"/>
      <c r="M18" s="80"/>
      <c r="N18" s="80"/>
      <c r="O18" s="80"/>
      <c r="P18" s="80"/>
      <c r="Q18" s="80"/>
      <c r="R18" s="80"/>
      <c r="S18" s="80"/>
    </row>
    <row r="20" spans="3:21" ht="72" customHeight="1">
      <c r="C20" s="79" t="s">
        <v>12</v>
      </c>
      <c r="D20" s="79"/>
      <c r="E20" s="79"/>
      <c r="F20" s="79"/>
      <c r="G20" s="79"/>
      <c r="H20" s="79"/>
      <c r="I20" s="79"/>
      <c r="J20" s="79"/>
      <c r="K20" s="79"/>
      <c r="L20" s="79"/>
      <c r="M20" s="79"/>
      <c r="N20" s="79"/>
      <c r="O20" s="79"/>
      <c r="P20" s="79"/>
      <c r="Q20" s="79"/>
      <c r="R20" s="79"/>
      <c r="S20" s="79"/>
      <c r="T20" s="79"/>
    </row>
    <row r="22" spans="3:21" ht="70.25" customHeight="1">
      <c r="C22" s="80" t="s">
        <v>13</v>
      </c>
      <c r="D22" s="80"/>
      <c r="E22" s="80"/>
      <c r="F22" s="80"/>
      <c r="G22" s="80"/>
      <c r="H22" s="80"/>
      <c r="I22" s="80"/>
      <c r="J22" s="80"/>
      <c r="K22" s="80"/>
      <c r="L22" s="80"/>
      <c r="M22" s="80"/>
      <c r="N22" s="80"/>
      <c r="O22" s="80"/>
      <c r="P22" s="80"/>
      <c r="Q22" s="80"/>
      <c r="R22" s="80"/>
      <c r="S22" s="80"/>
      <c r="T22" s="80"/>
      <c r="U22" s="58"/>
    </row>
    <row r="24" spans="3:21" ht="15">
      <c r="C24" s="57"/>
    </row>
  </sheetData>
  <mergeCells count="6">
    <mergeCell ref="C10:T10"/>
    <mergeCell ref="C5:T5"/>
    <mergeCell ref="C14:T14"/>
    <mergeCell ref="C20:T20"/>
    <mergeCell ref="C22:T22"/>
    <mergeCell ref="C18:S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DEA9D-81C1-4AFF-94FF-F42EE72485F4}">
  <dimension ref="B2:M84"/>
  <sheetViews>
    <sheetView showGridLines="0" workbookViewId="0">
      <selection activeCell="Q40" sqref="Q40"/>
    </sheetView>
  </sheetViews>
  <sheetFormatPr baseColWidth="10" defaultColWidth="8.83203125" defaultRowHeight="15"/>
  <cols>
    <col min="2" max="2" width="1.5" customWidth="1"/>
    <col min="3" max="3" width="42.1640625" customWidth="1"/>
    <col min="4" max="4" width="6.1640625" customWidth="1"/>
    <col min="5" max="5" width="11.83203125" bestFit="1" customWidth="1"/>
    <col min="6" max="6" width="2.83203125" customWidth="1"/>
    <col min="7" max="7" width="11.83203125" customWidth="1"/>
    <col min="8" max="8" width="2.83203125" customWidth="1"/>
    <col min="9" max="9" width="11.83203125" customWidth="1"/>
    <col min="10" max="10" width="2.33203125" customWidth="1"/>
    <col min="12" max="12" width="17.5" bestFit="1" customWidth="1"/>
    <col min="13" max="13" width="9.5" bestFit="1" customWidth="1"/>
    <col min="17" max="17" width="18.83203125" bestFit="1" customWidth="1"/>
    <col min="18" max="18" width="10.6640625" bestFit="1" customWidth="1"/>
  </cols>
  <sheetData>
    <row r="2" spans="2:13">
      <c r="B2" s="10"/>
      <c r="C2" s="21" t="s">
        <v>14</v>
      </c>
      <c r="D2" s="11"/>
      <c r="E2" s="21" t="s">
        <v>15</v>
      </c>
      <c r="F2" s="24"/>
      <c r="G2" s="21" t="s">
        <v>16</v>
      </c>
      <c r="H2" s="24"/>
      <c r="I2" s="21" t="s">
        <v>17</v>
      </c>
      <c r="J2" s="12"/>
    </row>
    <row r="3" spans="2:13">
      <c r="B3" s="13"/>
      <c r="J3" s="14"/>
      <c r="L3" s="2" t="s">
        <v>18</v>
      </c>
    </row>
    <row r="4" spans="2:13">
      <c r="B4" s="13"/>
      <c r="C4" t="s">
        <v>19</v>
      </c>
      <c r="E4" s="1">
        <v>40</v>
      </c>
      <c r="G4" s="1">
        <v>16</v>
      </c>
      <c r="I4" s="1"/>
      <c r="J4" s="14"/>
    </row>
    <row r="5" spans="2:13">
      <c r="B5" s="13"/>
      <c r="J5" s="14"/>
      <c r="L5" t="s">
        <v>20</v>
      </c>
      <c r="M5" s="8">
        <v>45292</v>
      </c>
    </row>
    <row r="6" spans="2:13">
      <c r="B6" s="13"/>
      <c r="C6" t="s">
        <v>21</v>
      </c>
      <c r="E6" s="5">
        <v>250000</v>
      </c>
      <c r="G6" s="5">
        <v>50000</v>
      </c>
      <c r="I6" s="5"/>
      <c r="J6" s="14"/>
      <c r="L6" t="s">
        <v>22</v>
      </c>
      <c r="M6" s="8">
        <v>45657</v>
      </c>
    </row>
    <row r="7" spans="2:13">
      <c r="B7" s="13"/>
      <c r="C7" t="s">
        <v>23</v>
      </c>
      <c r="D7" s="33">
        <v>0.115</v>
      </c>
      <c r="E7" s="7">
        <f>+E6*D7</f>
        <v>28750</v>
      </c>
      <c r="G7" s="7">
        <f>+G6*D7</f>
        <v>5750</v>
      </c>
      <c r="I7" s="7">
        <f>+I6*D7</f>
        <v>0</v>
      </c>
      <c r="J7" s="14"/>
      <c r="L7" t="s">
        <v>24</v>
      </c>
      <c r="M7" s="1">
        <v>14</v>
      </c>
    </row>
    <row r="8" spans="2:13">
      <c r="B8" s="13"/>
      <c r="C8" t="s">
        <v>25</v>
      </c>
      <c r="E8" s="5"/>
      <c r="G8" s="5"/>
      <c r="I8" s="5"/>
      <c r="J8" s="14"/>
    </row>
    <row r="9" spans="2:13">
      <c r="B9" s="13"/>
      <c r="C9" t="s">
        <v>26</v>
      </c>
      <c r="E9" s="5"/>
      <c r="G9" s="5"/>
      <c r="I9" s="5"/>
      <c r="J9" s="14"/>
      <c r="L9" t="s">
        <v>27</v>
      </c>
      <c r="M9">
        <f>NETWORKDAYS(M5,M6,M7)</f>
        <v>262</v>
      </c>
    </row>
    <row r="10" spans="2:13">
      <c r="B10" s="13"/>
      <c r="C10" s="2" t="s">
        <v>28</v>
      </c>
      <c r="E10" s="15">
        <f>SUM(E6:E9)</f>
        <v>278750</v>
      </c>
      <c r="F10" s="15"/>
      <c r="G10" s="15">
        <f t="shared" ref="G10:I10" si="0">SUM(G6:G9)</f>
        <v>55750</v>
      </c>
      <c r="H10" s="15"/>
      <c r="I10" s="15">
        <f t="shared" si="0"/>
        <v>0</v>
      </c>
      <c r="J10" s="14"/>
      <c r="L10" t="s">
        <v>29</v>
      </c>
      <c r="M10" s="4">
        <v>7.5</v>
      </c>
    </row>
    <row r="11" spans="2:13">
      <c r="B11" s="13"/>
      <c r="J11" s="14"/>
      <c r="L11" t="s">
        <v>30</v>
      </c>
      <c r="M11" s="6">
        <f>+M9*M10</f>
        <v>1965</v>
      </c>
    </row>
    <row r="12" spans="2:13">
      <c r="B12" s="13"/>
      <c r="C12" s="2" t="s">
        <v>31</v>
      </c>
      <c r="E12" s="16">
        <f>IFERROR(E10/(E14*$M$11),)</f>
        <v>141.85750636132315</v>
      </c>
      <c r="F12" s="2"/>
      <c r="G12" s="16">
        <f>IFERROR(G10/(G14*$M$11),)</f>
        <v>70.928753180661573</v>
      </c>
      <c r="H12" s="2"/>
      <c r="I12" s="16">
        <f>IFERROR(I10/(I15*$M$11),)</f>
        <v>0</v>
      </c>
      <c r="J12" s="14"/>
    </row>
    <row r="13" spans="2:13">
      <c r="B13" s="13"/>
      <c r="C13" s="2"/>
      <c r="E13" s="16"/>
      <c r="F13" s="2"/>
      <c r="G13" s="16"/>
      <c r="H13" s="2"/>
      <c r="I13" s="16"/>
      <c r="J13" s="14"/>
    </row>
    <row r="14" spans="2:13">
      <c r="B14" s="13"/>
      <c r="C14" s="2" t="s">
        <v>32</v>
      </c>
      <c r="E14" s="53">
        <f>E4/40</f>
        <v>1</v>
      </c>
      <c r="F14" s="2"/>
      <c r="G14" s="53">
        <f>G4/40</f>
        <v>0.4</v>
      </c>
      <c r="H14" s="2"/>
      <c r="I14" s="52">
        <f>I4/40</f>
        <v>0</v>
      </c>
      <c r="J14" s="14"/>
    </row>
    <row r="15" spans="2:13" ht="15" customHeight="1">
      <c r="B15" s="17"/>
      <c r="C15" s="18"/>
      <c r="D15" s="18"/>
      <c r="E15" s="18"/>
      <c r="F15" s="18"/>
      <c r="G15" s="18"/>
      <c r="H15" s="18"/>
      <c r="I15" s="18"/>
      <c r="J15" s="19"/>
    </row>
    <row r="17" spans="2:10">
      <c r="B17" s="10"/>
      <c r="C17" s="21" t="s">
        <v>33</v>
      </c>
      <c r="D17" s="11"/>
      <c r="E17" s="21" t="s">
        <v>15</v>
      </c>
      <c r="F17" s="24"/>
      <c r="G17" s="21" t="s">
        <v>16</v>
      </c>
      <c r="H17" s="24"/>
      <c r="I17" s="21" t="s">
        <v>17</v>
      </c>
      <c r="J17" s="12"/>
    </row>
    <row r="18" spans="2:10">
      <c r="B18" s="13"/>
      <c r="J18" s="14"/>
    </row>
    <row r="19" spans="2:10" ht="27" customHeight="1">
      <c r="B19" s="13"/>
      <c r="C19" s="81" t="s">
        <v>34</v>
      </c>
      <c r="D19" s="81"/>
      <c r="E19" s="81"/>
      <c r="F19" s="81"/>
      <c r="G19" s="81"/>
      <c r="H19" s="81"/>
      <c r="I19" s="81"/>
      <c r="J19" s="14"/>
    </row>
    <row r="20" spans="2:10" ht="5.5" customHeight="1">
      <c r="B20" s="13"/>
      <c r="J20" s="14"/>
    </row>
    <row r="21" spans="2:10">
      <c r="B21" s="13"/>
      <c r="C21" t="s">
        <v>35</v>
      </c>
      <c r="E21" s="1">
        <v>1</v>
      </c>
      <c r="G21" s="1">
        <v>25</v>
      </c>
      <c r="I21" s="1"/>
      <c r="J21" s="14"/>
    </row>
    <row r="22" spans="2:10">
      <c r="B22" s="13"/>
      <c r="C22" t="s">
        <v>36</v>
      </c>
      <c r="E22" s="1"/>
      <c r="G22" s="1"/>
      <c r="I22" s="1"/>
      <c r="J22" s="14"/>
    </row>
    <row r="23" spans="2:10">
      <c r="B23" s="13"/>
      <c r="C23" t="s">
        <v>37</v>
      </c>
      <c r="E23" s="1"/>
      <c r="G23" s="1">
        <v>2</v>
      </c>
      <c r="I23" s="1"/>
      <c r="J23" s="14"/>
    </row>
    <row r="24" spans="2:10">
      <c r="B24" s="13"/>
      <c r="C24" t="s">
        <v>38</v>
      </c>
      <c r="E24" s="1">
        <v>1</v>
      </c>
      <c r="G24" s="1">
        <v>12</v>
      </c>
      <c r="I24" s="1"/>
      <c r="J24" s="14"/>
    </row>
    <row r="25" spans="2:10">
      <c r="B25" s="13"/>
      <c r="C25" t="s">
        <v>39</v>
      </c>
      <c r="E25" s="1"/>
      <c r="G25" s="1"/>
      <c r="I25" s="1"/>
      <c r="J25" s="14"/>
    </row>
    <row r="26" spans="2:10">
      <c r="B26" s="13"/>
      <c r="C26" t="s">
        <v>40</v>
      </c>
      <c r="E26" s="1"/>
      <c r="G26" s="1"/>
      <c r="I26" s="1"/>
      <c r="J26" s="14"/>
    </row>
    <row r="27" spans="2:10">
      <c r="B27" s="13"/>
      <c r="J27" s="14"/>
    </row>
    <row r="28" spans="2:10">
      <c r="B28" s="13"/>
      <c r="C28" s="2" t="s">
        <v>41</v>
      </c>
      <c r="E28" s="3">
        <f>SUM(E21:E26)</f>
        <v>2</v>
      </c>
      <c r="G28" s="3">
        <f t="shared" ref="G28:I28" si="1">SUM(G21:G26)</f>
        <v>39</v>
      </c>
      <c r="I28" s="3">
        <f t="shared" si="1"/>
        <v>0</v>
      </c>
      <c r="J28" s="14"/>
    </row>
    <row r="29" spans="2:10" ht="5.5" customHeight="1">
      <c r="B29" s="13"/>
      <c r="E29" s="2"/>
      <c r="G29" s="2"/>
      <c r="I29" s="2"/>
      <c r="J29" s="14"/>
    </row>
    <row r="30" spans="2:10">
      <c r="B30" s="13"/>
      <c r="C30" s="2" t="s">
        <v>42</v>
      </c>
      <c r="E30" s="3">
        <f>+E28+G28+I28</f>
        <v>41</v>
      </c>
      <c r="G30" s="2"/>
      <c r="I30" s="2"/>
      <c r="J30" s="14"/>
    </row>
    <row r="31" spans="2:10" ht="7.25" customHeight="1">
      <c r="B31" s="17"/>
      <c r="C31" s="18"/>
      <c r="D31" s="18"/>
      <c r="E31" s="20"/>
      <c r="F31" s="18"/>
      <c r="G31" s="20"/>
      <c r="H31" s="18"/>
      <c r="I31" s="20"/>
      <c r="J31" s="19"/>
    </row>
    <row r="33" spans="2:10">
      <c r="B33" s="10"/>
      <c r="C33" s="21" t="s">
        <v>43</v>
      </c>
      <c r="D33" s="11"/>
      <c r="E33" s="11"/>
      <c r="F33" s="11"/>
      <c r="G33" s="11"/>
      <c r="H33" s="11"/>
      <c r="I33" s="11"/>
      <c r="J33" s="12"/>
    </row>
    <row r="34" spans="2:10">
      <c r="B34" s="13"/>
      <c r="J34" s="14"/>
    </row>
    <row r="35" spans="2:10" ht="63" customHeight="1">
      <c r="B35" s="13"/>
      <c r="C35" s="82" t="s">
        <v>44</v>
      </c>
      <c r="D35" s="82"/>
      <c r="E35" s="82"/>
      <c r="F35" s="82"/>
      <c r="G35" s="82"/>
      <c r="H35" s="82"/>
      <c r="I35" s="82"/>
      <c r="J35" s="14"/>
    </row>
    <row r="36" spans="2:10" ht="7.25" customHeight="1">
      <c r="B36" s="13"/>
      <c r="J36" s="14"/>
    </row>
    <row r="37" spans="2:10">
      <c r="B37" s="13"/>
      <c r="C37" s="2" t="s">
        <v>45</v>
      </c>
      <c r="E37" s="39" t="s">
        <v>46</v>
      </c>
      <c r="J37" s="14"/>
    </row>
    <row r="38" spans="2:10" ht="8" customHeight="1">
      <c r="B38" s="13"/>
      <c r="J38" s="14"/>
    </row>
    <row r="39" spans="2:10">
      <c r="B39" s="13"/>
      <c r="C39" t="s">
        <v>47</v>
      </c>
      <c r="E39" s="34"/>
      <c r="J39" s="14"/>
    </row>
    <row r="40" spans="2:10" ht="6" customHeight="1">
      <c r="B40" s="13"/>
      <c r="J40" s="14"/>
    </row>
    <row r="41" spans="2:10">
      <c r="B41" s="13"/>
      <c r="C41" t="s">
        <v>48</v>
      </c>
      <c r="E41" s="35"/>
      <c r="J41" s="14"/>
    </row>
    <row r="42" spans="2:10" ht="14" customHeight="1">
      <c r="B42" s="83"/>
      <c r="C42" s="84"/>
      <c r="J42" s="14"/>
    </row>
    <row r="43" spans="2:10" ht="14.5" customHeight="1">
      <c r="B43" s="13"/>
      <c r="C43" s="2" t="s">
        <v>49</v>
      </c>
      <c r="E43" s="38">
        <f>E39*E41</f>
        <v>0</v>
      </c>
      <c r="J43" s="14"/>
    </row>
    <row r="44" spans="2:10" ht="21" customHeight="1">
      <c r="B44" s="13"/>
      <c r="C44" s="2"/>
      <c r="E44" s="36"/>
      <c r="J44" s="14"/>
    </row>
    <row r="45" spans="2:10" ht="14.5" customHeight="1">
      <c r="B45" s="13"/>
      <c r="C45" s="2" t="s">
        <v>45</v>
      </c>
      <c r="E45" s="75" t="s">
        <v>50</v>
      </c>
      <c r="J45" s="14"/>
    </row>
    <row r="46" spans="2:10" ht="8" customHeight="1">
      <c r="B46" s="13"/>
      <c r="C46" s="2"/>
      <c r="E46" s="16"/>
      <c r="J46" s="14"/>
    </row>
    <row r="47" spans="2:10" ht="14" customHeight="1">
      <c r="B47" s="13"/>
      <c r="C47" t="s">
        <v>51</v>
      </c>
      <c r="E47" s="34">
        <v>8000</v>
      </c>
      <c r="J47" s="14"/>
    </row>
    <row r="48" spans="2:10" ht="14.5" customHeight="1">
      <c r="B48" s="13"/>
      <c r="J48" s="14"/>
    </row>
    <row r="49" spans="2:10" ht="14.5" customHeight="1">
      <c r="B49" s="13"/>
      <c r="C49" s="2" t="s">
        <v>49</v>
      </c>
      <c r="E49" s="51">
        <f>E47</f>
        <v>8000</v>
      </c>
      <c r="J49" s="14"/>
    </row>
    <row r="50" spans="2:10" ht="22.25" customHeight="1">
      <c r="B50" s="13"/>
      <c r="J50" s="14"/>
    </row>
    <row r="51" spans="2:10" ht="14.5" customHeight="1">
      <c r="B51" s="13"/>
      <c r="C51" s="2" t="s">
        <v>45</v>
      </c>
      <c r="E51" s="76" t="s">
        <v>52</v>
      </c>
      <c r="J51" s="14"/>
    </row>
    <row r="52" spans="2:10" ht="9.5" customHeight="1">
      <c r="B52" s="13"/>
      <c r="J52" s="14"/>
    </row>
    <row r="53" spans="2:10" ht="14.5" customHeight="1">
      <c r="B53" s="13"/>
      <c r="C53" t="s">
        <v>53</v>
      </c>
      <c r="E53" s="34"/>
      <c r="J53" s="14"/>
    </row>
    <row r="54" spans="2:10" ht="9" customHeight="1">
      <c r="B54" s="13"/>
      <c r="J54" s="14"/>
    </row>
    <row r="55" spans="2:10" ht="14.5" customHeight="1">
      <c r="B55" s="13"/>
      <c r="C55" t="s">
        <v>54</v>
      </c>
      <c r="E55" s="35"/>
      <c r="J55" s="14"/>
    </row>
    <row r="56" spans="2:10" ht="14.5" customHeight="1">
      <c r="B56" s="13"/>
      <c r="J56" s="14"/>
    </row>
    <row r="57" spans="2:10" ht="14.5" customHeight="1">
      <c r="B57" s="13"/>
      <c r="C57" s="2" t="s">
        <v>49</v>
      </c>
      <c r="E57" s="38">
        <f>E53*E55</f>
        <v>0</v>
      </c>
      <c r="J57" s="14"/>
    </row>
    <row r="58" spans="2:10">
      <c r="B58" s="17"/>
      <c r="C58" s="20"/>
      <c r="D58" s="18"/>
      <c r="E58" s="37"/>
      <c r="F58" s="18"/>
      <c r="G58" s="18"/>
      <c r="H58" s="18"/>
      <c r="I58" s="18"/>
      <c r="J58" s="19"/>
    </row>
    <row r="60" spans="2:10">
      <c r="B60" s="10"/>
      <c r="C60" s="22" t="s">
        <v>55</v>
      </c>
      <c r="D60" s="11"/>
      <c r="E60" s="21" t="s">
        <v>15</v>
      </c>
      <c r="F60" s="24"/>
      <c r="G60" s="21"/>
      <c r="H60" s="24"/>
      <c r="I60" s="21"/>
      <c r="J60" s="12"/>
    </row>
    <row r="61" spans="2:10">
      <c r="B61" s="13"/>
      <c r="C61" s="54"/>
      <c r="E61" s="44"/>
      <c r="F61" s="49"/>
      <c r="G61" s="44"/>
      <c r="H61" s="49"/>
      <c r="I61" s="44"/>
      <c r="J61" s="14"/>
    </row>
    <row r="62" spans="2:10">
      <c r="B62" s="13"/>
      <c r="C62" t="s">
        <v>56</v>
      </c>
      <c r="J62" s="14"/>
    </row>
    <row r="63" spans="2:10">
      <c r="B63" s="13"/>
      <c r="C63" t="s">
        <v>15</v>
      </c>
      <c r="E63" s="23">
        <f>+E28*E12</f>
        <v>283.71501272264629</v>
      </c>
      <c r="F63" s="23"/>
      <c r="H63" s="23"/>
      <c r="J63" s="14"/>
    </row>
    <row r="64" spans="2:10">
      <c r="B64" s="13"/>
      <c r="C64" t="s">
        <v>16</v>
      </c>
      <c r="E64" s="23">
        <f>+G28*G12</f>
        <v>2766.2213740458014</v>
      </c>
      <c r="F64" s="23"/>
      <c r="G64" s="23"/>
      <c r="H64" s="23"/>
      <c r="I64" s="23"/>
      <c r="J64" s="14"/>
    </row>
    <row r="65" spans="2:10">
      <c r="B65" s="13"/>
      <c r="C65" t="s">
        <v>17</v>
      </c>
      <c r="E65" s="23">
        <f>+I28*I12</f>
        <v>0</v>
      </c>
      <c r="F65" s="23"/>
      <c r="G65" s="23"/>
      <c r="H65" s="23"/>
      <c r="I65" s="23"/>
      <c r="J65" s="14"/>
    </row>
    <row r="66" spans="2:10">
      <c r="B66" s="13"/>
      <c r="E66" s="23"/>
      <c r="F66" s="23"/>
      <c r="G66" s="23"/>
      <c r="H66" s="23"/>
      <c r="I66" s="23"/>
      <c r="J66" s="14"/>
    </row>
    <row r="67" spans="2:10">
      <c r="B67" s="13"/>
      <c r="C67" t="s">
        <v>57</v>
      </c>
      <c r="E67" s="9"/>
      <c r="F67" s="23"/>
      <c r="G67" s="23"/>
      <c r="H67" s="23"/>
      <c r="I67" s="23"/>
      <c r="J67" s="14"/>
    </row>
    <row r="68" spans="2:10">
      <c r="B68" s="13"/>
      <c r="C68" t="s">
        <v>58</v>
      </c>
      <c r="E68" s="9">
        <v>1800</v>
      </c>
      <c r="F68" s="23"/>
      <c r="G68" s="23"/>
      <c r="H68" s="23"/>
      <c r="I68" s="23"/>
      <c r="J68" s="14"/>
    </row>
    <row r="69" spans="2:10">
      <c r="B69" s="13"/>
      <c r="C69" s="2" t="s">
        <v>59</v>
      </c>
      <c r="D69" s="2"/>
      <c r="E69" s="16">
        <f>SUM(E63:E68)</f>
        <v>4849.9363867684478</v>
      </c>
      <c r="F69" s="23"/>
      <c r="G69" s="23"/>
      <c r="H69" s="23"/>
      <c r="I69" s="23"/>
      <c r="J69" s="14"/>
    </row>
    <row r="70" spans="2:10">
      <c r="B70" s="13"/>
      <c r="J70" s="14"/>
    </row>
    <row r="71" spans="2:10">
      <c r="B71" s="13"/>
      <c r="C71" t="s">
        <v>49</v>
      </c>
      <c r="E71" s="25">
        <f>SUM(E43,E49,E57)</f>
        <v>8000</v>
      </c>
      <c r="J71" s="14"/>
    </row>
    <row r="72" spans="2:10">
      <c r="B72" s="13"/>
      <c r="J72" s="14"/>
    </row>
    <row r="73" spans="2:10">
      <c r="B73" s="13"/>
      <c r="C73" t="s">
        <v>60</v>
      </c>
      <c r="E73" s="26">
        <f>+E71-E69</f>
        <v>3150.0636132315522</v>
      </c>
      <c r="J73" s="14"/>
    </row>
    <row r="74" spans="2:10">
      <c r="B74" s="13"/>
      <c r="C74" s="2" t="s">
        <v>61</v>
      </c>
      <c r="D74" s="2"/>
      <c r="E74" s="27">
        <f>E73/E30</f>
        <v>76.8308198349159</v>
      </c>
      <c r="J74" s="14"/>
    </row>
    <row r="75" spans="2:10">
      <c r="B75" s="13"/>
      <c r="J75" s="14"/>
    </row>
    <row r="76" spans="2:10">
      <c r="B76" s="13"/>
      <c r="C76" s="2" t="s">
        <v>62</v>
      </c>
      <c r="J76" s="14"/>
    </row>
    <row r="77" spans="2:10" ht="5" customHeight="1">
      <c r="B77" s="13"/>
      <c r="J77" s="14"/>
    </row>
    <row r="78" spans="2:10">
      <c r="B78" s="13"/>
      <c r="C78" t="s">
        <v>63</v>
      </c>
      <c r="E78" s="26">
        <f>+E73</f>
        <v>3150.0636132315522</v>
      </c>
      <c r="J78" s="14"/>
    </row>
    <row r="79" spans="2:10">
      <c r="B79" s="13"/>
      <c r="C79" t="s">
        <v>64</v>
      </c>
      <c r="E79" s="26">
        <f>+E63</f>
        <v>283.71501272264629</v>
      </c>
      <c r="J79" s="14"/>
    </row>
    <row r="80" spans="2:10">
      <c r="B80" s="13"/>
      <c r="C80" t="s">
        <v>65</v>
      </c>
      <c r="E80" s="26">
        <f>+E78+E79</f>
        <v>3433.7786259541986</v>
      </c>
      <c r="J80" s="14"/>
    </row>
    <row r="81" spans="2:10">
      <c r="B81" s="13"/>
      <c r="C81" t="s">
        <v>66</v>
      </c>
      <c r="E81">
        <f>+E28</f>
        <v>2</v>
      </c>
      <c r="J81" s="14"/>
    </row>
    <row r="82" spans="2:10">
      <c r="B82" s="13"/>
      <c r="J82" s="14"/>
    </row>
    <row r="83" spans="2:10">
      <c r="B83" s="13"/>
      <c r="C83" s="2" t="s">
        <v>67</v>
      </c>
      <c r="D83" s="2"/>
      <c r="E83" s="27">
        <f>+E80/E81</f>
        <v>1716.8893129770993</v>
      </c>
      <c r="J83" s="14"/>
    </row>
    <row r="84" spans="2:10">
      <c r="B84" s="17"/>
      <c r="C84" s="18"/>
      <c r="D84" s="18"/>
      <c r="E84" s="18"/>
      <c r="F84" s="18"/>
      <c r="G84" s="18"/>
      <c r="H84" s="18"/>
      <c r="I84" s="18"/>
      <c r="J84" s="19"/>
    </row>
  </sheetData>
  <mergeCells count="3">
    <mergeCell ref="C19:I19"/>
    <mergeCell ref="C35:I35"/>
    <mergeCell ref="B42:C42"/>
  </mergeCells>
  <dataValidations count="1">
    <dataValidation allowBlank="1" showInputMessage="1" showErrorMessage="1" prompt="Enter directly attributable commissions and sales bonuses paid. That is, if you pat a 5% commission to staff for closing this transaction, include this here. For more general commissions, include in A) above." sqref="E68" xr:uid="{B2239853-83BA-46B0-B688-36F23179B54D}"/>
  </dataValidation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98B36-8743-4C06-A10F-77726475E67B}">
  <dimension ref="B3:U24"/>
  <sheetViews>
    <sheetView showGridLines="0" zoomScaleNormal="100" workbookViewId="0">
      <selection activeCell="O15" sqref="O15"/>
    </sheetView>
  </sheetViews>
  <sheetFormatPr baseColWidth="10" defaultColWidth="8.83203125" defaultRowHeight="14"/>
  <cols>
    <col min="1" max="1" width="8.83203125" style="55"/>
    <col min="2" max="2" width="1.1640625" style="55" customWidth="1"/>
    <col min="3" max="20" width="8.83203125" style="55"/>
    <col min="21" max="21" width="1.6640625" style="55" customWidth="1"/>
    <col min="22" max="16384" width="8.83203125" style="55"/>
  </cols>
  <sheetData>
    <row r="3" spans="2:21" ht="107" customHeight="1"/>
    <row r="4" spans="2:21">
      <c r="B4" s="59"/>
      <c r="C4" s="60"/>
      <c r="D4" s="60"/>
      <c r="E4" s="60"/>
      <c r="F4" s="60"/>
      <c r="G4" s="60"/>
      <c r="H4" s="60"/>
      <c r="I4" s="60"/>
      <c r="J4" s="60"/>
      <c r="K4" s="60"/>
      <c r="L4" s="60"/>
      <c r="M4" s="60"/>
      <c r="N4" s="60"/>
      <c r="O4" s="60"/>
      <c r="P4" s="60"/>
      <c r="Q4" s="60"/>
      <c r="R4" s="60"/>
      <c r="S4" s="60"/>
      <c r="T4" s="60"/>
      <c r="U4" s="61"/>
    </row>
    <row r="5" spans="2:21" ht="31.25" customHeight="1">
      <c r="B5" s="62"/>
      <c r="C5" s="85" t="s">
        <v>68</v>
      </c>
      <c r="D5" s="85"/>
      <c r="E5" s="85"/>
      <c r="F5" s="85"/>
      <c r="G5" s="85"/>
      <c r="H5" s="85"/>
      <c r="I5" s="85"/>
      <c r="J5" s="85"/>
      <c r="K5" s="85"/>
      <c r="L5" s="85"/>
      <c r="M5" s="85"/>
      <c r="N5" s="85"/>
      <c r="O5" s="85"/>
      <c r="P5" s="85"/>
      <c r="Q5" s="85"/>
      <c r="R5" s="85"/>
      <c r="S5" s="85"/>
      <c r="T5" s="85"/>
      <c r="U5" s="63"/>
    </row>
    <row r="6" spans="2:21">
      <c r="B6" s="64"/>
      <c r="C6" s="65"/>
      <c r="D6" s="65"/>
      <c r="E6" s="65"/>
      <c r="F6" s="65"/>
      <c r="G6" s="65"/>
      <c r="H6" s="65"/>
      <c r="I6" s="65"/>
      <c r="J6" s="65"/>
      <c r="K6" s="65"/>
      <c r="L6" s="65"/>
      <c r="M6" s="65"/>
      <c r="N6" s="65"/>
      <c r="O6" s="65"/>
      <c r="P6" s="65"/>
      <c r="Q6" s="65"/>
      <c r="R6" s="65"/>
      <c r="S6" s="65"/>
      <c r="T6" s="65"/>
      <c r="U6" s="66"/>
    </row>
    <row r="8" spans="2:21" ht="18">
      <c r="C8" s="56" t="s">
        <v>6</v>
      </c>
    </row>
    <row r="10" spans="2:21" ht="121.75" customHeight="1">
      <c r="C10" s="77" t="s">
        <v>69</v>
      </c>
      <c r="D10" s="77"/>
      <c r="E10" s="77"/>
      <c r="F10" s="77"/>
      <c r="G10" s="77"/>
      <c r="H10" s="77"/>
      <c r="I10" s="77"/>
      <c r="J10" s="77"/>
      <c r="K10" s="77"/>
      <c r="L10" s="77"/>
      <c r="M10" s="77"/>
      <c r="N10" s="77"/>
      <c r="O10" s="77"/>
      <c r="P10" s="77"/>
      <c r="Q10" s="77"/>
      <c r="R10" s="77"/>
      <c r="S10" s="77"/>
      <c r="T10" s="77"/>
    </row>
    <row r="12" spans="2:21" ht="15">
      <c r="C12" s="57" t="s">
        <v>70</v>
      </c>
    </row>
    <row r="14" spans="2:21" ht="32.5" customHeight="1">
      <c r="C14" s="79" t="s">
        <v>71</v>
      </c>
      <c r="D14" s="79"/>
      <c r="E14" s="79"/>
      <c r="F14" s="79"/>
      <c r="G14" s="79"/>
      <c r="H14" s="79"/>
      <c r="I14" s="79"/>
      <c r="J14" s="79"/>
      <c r="K14" s="79"/>
      <c r="L14" s="79"/>
      <c r="M14" s="79"/>
      <c r="N14" s="79"/>
      <c r="O14" s="79"/>
      <c r="P14" s="79"/>
      <c r="Q14" s="79"/>
      <c r="R14" s="79"/>
      <c r="S14" s="79"/>
      <c r="T14" s="79"/>
    </row>
    <row r="16" spans="2:21" ht="15">
      <c r="C16" s="57" t="s">
        <v>72</v>
      </c>
    </row>
    <row r="18" spans="3:21" ht="77.5" customHeight="1">
      <c r="C18" s="80" t="s">
        <v>73</v>
      </c>
      <c r="D18" s="80"/>
      <c r="E18" s="80"/>
      <c r="F18" s="80"/>
      <c r="G18" s="80"/>
      <c r="H18" s="80"/>
      <c r="I18" s="80"/>
      <c r="J18" s="80"/>
      <c r="K18" s="80"/>
      <c r="L18" s="80"/>
      <c r="M18" s="80"/>
      <c r="N18" s="80"/>
    </row>
    <row r="20" spans="3:21" ht="72" customHeight="1">
      <c r="C20" s="80" t="s">
        <v>74</v>
      </c>
      <c r="D20" s="80"/>
      <c r="E20" s="80"/>
      <c r="F20" s="80"/>
      <c r="G20" s="80"/>
      <c r="H20" s="80"/>
      <c r="I20" s="80"/>
      <c r="J20" s="80"/>
      <c r="K20" s="80"/>
      <c r="L20" s="80"/>
      <c r="M20" s="80"/>
      <c r="N20" s="80"/>
      <c r="O20" s="80"/>
      <c r="P20" s="80"/>
      <c r="Q20" s="80"/>
      <c r="R20" s="80"/>
      <c r="S20" s="80"/>
      <c r="T20" s="80"/>
    </row>
    <row r="22" spans="3:21" ht="70.25" customHeight="1">
      <c r="C22" s="80"/>
      <c r="D22" s="80"/>
      <c r="E22" s="80"/>
      <c r="F22" s="80"/>
      <c r="G22" s="80"/>
      <c r="H22" s="80"/>
      <c r="I22" s="80"/>
      <c r="J22" s="80"/>
      <c r="K22" s="80"/>
      <c r="L22" s="80"/>
      <c r="M22" s="80"/>
      <c r="N22" s="80"/>
      <c r="O22" s="80"/>
      <c r="P22" s="80"/>
      <c r="Q22" s="80"/>
      <c r="R22" s="80"/>
      <c r="S22" s="80"/>
      <c r="T22" s="80"/>
      <c r="U22" s="58"/>
    </row>
    <row r="24" spans="3:21" ht="15">
      <c r="C24" s="57"/>
    </row>
  </sheetData>
  <mergeCells count="6">
    <mergeCell ref="C5:T5"/>
    <mergeCell ref="C10:T10"/>
    <mergeCell ref="C14:T14"/>
    <mergeCell ref="C20:T20"/>
    <mergeCell ref="C22:T22"/>
    <mergeCell ref="C18:N1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D2E76-7958-413C-B7D8-BA612EFE020E}">
  <dimension ref="B2:M45"/>
  <sheetViews>
    <sheetView showGridLines="0" workbookViewId="0">
      <selection activeCell="M41" sqref="M41"/>
    </sheetView>
  </sheetViews>
  <sheetFormatPr baseColWidth="10" defaultColWidth="8.83203125" defaultRowHeight="15"/>
  <cols>
    <col min="2" max="2" width="1.5" customWidth="1"/>
    <col min="3" max="3" width="42.1640625" customWidth="1"/>
    <col min="4" max="4" width="6.1640625" customWidth="1"/>
    <col min="5" max="5" width="11.83203125" bestFit="1" customWidth="1"/>
    <col min="6" max="7" width="2.83203125" customWidth="1"/>
    <col min="8" max="8" width="2.33203125" customWidth="1"/>
    <col min="10" max="10" width="17.5" bestFit="1" customWidth="1"/>
    <col min="11" max="11" width="9.5" bestFit="1" customWidth="1"/>
    <col min="15" max="15" width="18.83203125" bestFit="1" customWidth="1"/>
    <col min="16" max="16" width="10.6640625" bestFit="1" customWidth="1"/>
  </cols>
  <sheetData>
    <row r="2" spans="2:13">
      <c r="B2" s="10"/>
      <c r="C2" s="46" t="s">
        <v>75</v>
      </c>
      <c r="D2" s="11"/>
      <c r="E2" s="21"/>
      <c r="F2" s="24"/>
      <c r="G2" s="24"/>
      <c r="H2" s="12"/>
    </row>
    <row r="3" spans="2:13">
      <c r="B3" s="13"/>
      <c r="C3" s="48"/>
      <c r="E3" s="44"/>
      <c r="F3" s="49"/>
      <c r="G3" s="49"/>
      <c r="H3" s="14"/>
    </row>
    <row r="4" spans="2:13">
      <c r="B4" s="13"/>
      <c r="C4" s="81" t="s">
        <v>76</v>
      </c>
      <c r="D4" s="81"/>
      <c r="E4" s="81"/>
      <c r="F4" s="81"/>
      <c r="G4" s="81"/>
      <c r="H4" s="14"/>
      <c r="M4" s="14"/>
    </row>
    <row r="5" spans="2:13">
      <c r="B5" s="13"/>
      <c r="H5" s="14"/>
    </row>
    <row r="6" spans="2:13">
      <c r="B6" s="13"/>
      <c r="C6" t="s">
        <v>77</v>
      </c>
      <c r="E6" s="41">
        <v>40000</v>
      </c>
      <c r="H6" s="14"/>
    </row>
    <row r="7" spans="2:13">
      <c r="B7" s="13"/>
      <c r="C7" t="s">
        <v>78</v>
      </c>
      <c r="E7" s="41">
        <v>10000</v>
      </c>
      <c r="H7" s="14"/>
    </row>
    <row r="8" spans="2:13">
      <c r="B8" s="13"/>
      <c r="C8" t="s">
        <v>79</v>
      </c>
      <c r="E8" s="41">
        <v>5000</v>
      </c>
      <c r="H8" s="14"/>
    </row>
    <row r="9" spans="2:13">
      <c r="B9" s="13"/>
      <c r="C9" t="s">
        <v>80</v>
      </c>
      <c r="E9" s="41">
        <v>5000</v>
      </c>
      <c r="H9" s="14"/>
    </row>
    <row r="10" spans="2:13">
      <c r="B10" s="13"/>
      <c r="C10" t="s">
        <v>81</v>
      </c>
      <c r="E10" s="42">
        <f>SUM(E6:E9)</f>
        <v>60000</v>
      </c>
      <c r="H10" s="14"/>
    </row>
    <row r="11" spans="2:13">
      <c r="B11" s="13"/>
      <c r="H11" s="14"/>
    </row>
    <row r="12" spans="2:13">
      <c r="B12" s="13"/>
      <c r="C12" t="s">
        <v>82</v>
      </c>
      <c r="E12" s="50">
        <v>1000</v>
      </c>
      <c r="H12" s="14"/>
    </row>
    <row r="13" spans="2:13">
      <c r="B13" s="13"/>
      <c r="H13" s="14"/>
    </row>
    <row r="14" spans="2:13">
      <c r="B14" s="13"/>
      <c r="C14" s="2" t="s">
        <v>83</v>
      </c>
      <c r="E14" s="43">
        <f>E10/E12</f>
        <v>60</v>
      </c>
      <c r="H14" s="14"/>
    </row>
    <row r="15" spans="2:13" ht="9" customHeight="1">
      <c r="B15" s="17"/>
      <c r="C15" s="18"/>
      <c r="D15" s="18"/>
      <c r="E15" s="18"/>
      <c r="F15" s="18"/>
      <c r="G15" s="18"/>
      <c r="H15" s="19"/>
    </row>
    <row r="17" spans="2:8">
      <c r="B17" s="10"/>
      <c r="C17" s="46" t="s">
        <v>84</v>
      </c>
      <c r="D17" s="11"/>
      <c r="E17" s="21"/>
      <c r="F17" s="24"/>
      <c r="G17" s="24"/>
      <c r="H17" s="12"/>
    </row>
    <row r="18" spans="2:8">
      <c r="B18" s="13"/>
      <c r="H18" s="14"/>
    </row>
    <row r="19" spans="2:8">
      <c r="B19" s="13"/>
      <c r="C19" s="81" t="s">
        <v>85</v>
      </c>
      <c r="D19" s="81"/>
      <c r="E19" s="81"/>
      <c r="F19" s="81"/>
      <c r="G19" s="81"/>
      <c r="H19" s="14"/>
    </row>
    <row r="20" spans="2:8" ht="5.5" customHeight="1">
      <c r="B20" s="13"/>
      <c r="H20" s="14"/>
    </row>
    <row r="21" spans="2:8">
      <c r="B21" s="13"/>
      <c r="C21" t="s">
        <v>86</v>
      </c>
      <c r="E21" s="41">
        <v>100000</v>
      </c>
      <c r="H21" s="14"/>
    </row>
    <row r="22" spans="2:8">
      <c r="B22" s="13"/>
      <c r="C22" t="s">
        <v>87</v>
      </c>
      <c r="E22" s="1">
        <v>5000</v>
      </c>
      <c r="H22" s="14"/>
    </row>
    <row r="23" spans="2:8">
      <c r="B23" s="13"/>
      <c r="H23" s="14"/>
    </row>
    <row r="24" spans="2:8">
      <c r="B24" s="13"/>
      <c r="C24" s="2" t="s">
        <v>88</v>
      </c>
      <c r="E24" s="43">
        <f>E21/E22</f>
        <v>20</v>
      </c>
      <c r="H24" s="14"/>
    </row>
    <row r="25" spans="2:8" ht="5.5" customHeight="1">
      <c r="B25" s="13"/>
      <c r="E25" s="2"/>
      <c r="H25" s="14"/>
    </row>
    <row r="26" spans="2:8" ht="7.25" customHeight="1">
      <c r="B26" s="17"/>
      <c r="C26" s="18"/>
      <c r="D26" s="18"/>
      <c r="E26" s="20"/>
      <c r="F26" s="18"/>
      <c r="G26" s="18"/>
      <c r="H26" s="19"/>
    </row>
    <row r="28" spans="2:8">
      <c r="B28" s="10"/>
      <c r="C28" s="46" t="s">
        <v>89</v>
      </c>
      <c r="D28" s="11"/>
      <c r="E28" s="11"/>
      <c r="F28" s="11"/>
      <c r="G28" s="11"/>
      <c r="H28" s="12"/>
    </row>
    <row r="29" spans="2:8">
      <c r="B29" s="13"/>
      <c r="C29" s="44"/>
      <c r="H29" s="14"/>
    </row>
    <row r="30" spans="2:8">
      <c r="B30" s="13"/>
      <c r="C30" s="81" t="s">
        <v>90</v>
      </c>
      <c r="D30" s="81"/>
      <c r="E30" s="81"/>
      <c r="F30" s="81"/>
      <c r="G30" s="81"/>
      <c r="H30" s="14"/>
    </row>
    <row r="31" spans="2:8">
      <c r="B31" s="13"/>
      <c r="C31" s="44"/>
      <c r="H31" s="14"/>
    </row>
    <row r="32" spans="2:8">
      <c r="B32" s="13"/>
      <c r="C32" t="s">
        <v>91</v>
      </c>
      <c r="E32">
        <v>1000</v>
      </c>
      <c r="H32" s="14"/>
    </row>
    <row r="33" spans="2:8">
      <c r="B33" s="13"/>
      <c r="C33" t="s">
        <v>92</v>
      </c>
      <c r="E33">
        <v>200</v>
      </c>
      <c r="H33" s="14"/>
    </row>
    <row r="34" spans="2:8">
      <c r="B34" s="13"/>
      <c r="C34" t="s">
        <v>93</v>
      </c>
      <c r="E34" s="45">
        <f>E33/E32</f>
        <v>0.2</v>
      </c>
      <c r="H34" s="14"/>
    </row>
    <row r="35" spans="2:8">
      <c r="B35" s="13"/>
      <c r="H35" s="14"/>
    </row>
    <row r="36" spans="2:8">
      <c r="B36" s="13"/>
      <c r="C36" s="2" t="s">
        <v>94</v>
      </c>
      <c r="E36" s="43">
        <f>E24/E34</f>
        <v>100</v>
      </c>
      <c r="H36" s="14"/>
    </row>
    <row r="37" spans="2:8" ht="10.75" customHeight="1">
      <c r="B37" s="17"/>
      <c r="C37" s="20"/>
      <c r="D37" s="18"/>
      <c r="E37" s="37"/>
      <c r="F37" s="18"/>
      <c r="G37" s="18"/>
      <c r="H37" s="19"/>
    </row>
    <row r="39" spans="2:8">
      <c r="B39" s="10"/>
      <c r="C39" s="46" t="s">
        <v>95</v>
      </c>
      <c r="D39" s="11"/>
      <c r="E39" s="21"/>
      <c r="F39" s="24"/>
      <c r="G39" s="24"/>
      <c r="H39" s="12"/>
    </row>
    <row r="40" spans="2:8">
      <c r="B40" s="13"/>
      <c r="H40" s="14"/>
    </row>
    <row r="41" spans="2:8">
      <c r="B41" s="13"/>
      <c r="C41" s="81" t="s">
        <v>96</v>
      </c>
      <c r="D41" s="81"/>
      <c r="E41" s="81" t="e">
        <f>+E24*#REF!</f>
        <v>#REF!</v>
      </c>
      <c r="F41" s="81"/>
      <c r="G41" s="81"/>
      <c r="H41" s="14"/>
    </row>
    <row r="42" spans="2:8">
      <c r="B42" s="13"/>
      <c r="E42" s="23"/>
      <c r="F42" s="23"/>
      <c r="G42" s="23"/>
      <c r="H42" s="14"/>
    </row>
    <row r="43" spans="2:8">
      <c r="B43" s="13"/>
      <c r="C43" t="s">
        <v>97</v>
      </c>
      <c r="E43" s="16">
        <f>E36-E14</f>
        <v>40</v>
      </c>
      <c r="F43" s="23"/>
      <c r="G43" s="23"/>
      <c r="H43" s="14"/>
    </row>
    <row r="44" spans="2:8">
      <c r="B44" s="13"/>
      <c r="C44" s="2" t="s">
        <v>98</v>
      </c>
      <c r="E44" s="47" t="str">
        <f>TEXT(E36/E14, "0")&amp;":1"</f>
        <v>2:1</v>
      </c>
      <c r="F44" s="23"/>
      <c r="G44" s="23"/>
      <c r="H44" s="14"/>
    </row>
    <row r="45" spans="2:8">
      <c r="B45" s="17"/>
      <c r="C45" s="18"/>
      <c r="D45" s="18"/>
      <c r="E45" s="18"/>
      <c r="F45" s="18"/>
      <c r="G45" s="18"/>
      <c r="H45" s="19"/>
    </row>
  </sheetData>
  <mergeCells count="4">
    <mergeCell ref="C4:G4"/>
    <mergeCell ref="C19:G19"/>
    <mergeCell ref="C41:G41"/>
    <mergeCell ref="C30:G30"/>
  </mergeCells>
  <pageMargins left="0.7" right="0.7" top="0.75" bottom="0.75" header="0.3" footer="0.3"/>
  <pageSetup orientation="portrait" horizontalDpi="1200" verticalDpi="12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924A4A63958C40A3B6378CA02F2633" ma:contentTypeVersion="" ma:contentTypeDescription="Create a new document." ma:contentTypeScope="" ma:versionID="aec522b660c90cac42e61a34f4bf3ae9">
  <xsd:schema xmlns:xsd="http://www.w3.org/2001/XMLSchema" xmlns:xs="http://www.w3.org/2001/XMLSchema" xmlns:p="http://schemas.microsoft.com/office/2006/metadata/properties" xmlns:ns1="http://schemas.microsoft.com/sharepoint/v3" xmlns:ns2="f60a2378-369f-476a-9272-20f2c969c7d7" xmlns:ns3="8d45337b-773c-40be-9575-b9e4cf1e1212" xmlns:ns4="6bd3bf50-6e32-4ddf-8483-9e77d4c726ae" targetNamespace="http://schemas.microsoft.com/office/2006/metadata/properties" ma:root="true" ma:fieldsID="58772653dc1f56d78a56da4f198f7cd7" ns1:_="" ns2:_="" ns3:_="" ns4:_="">
    <xsd:import namespace="http://schemas.microsoft.com/sharepoint/v3"/>
    <xsd:import namespace="f60a2378-369f-476a-9272-20f2c969c7d7"/>
    <xsd:import namespace="8d45337b-773c-40be-9575-b9e4cf1e1212"/>
    <xsd:import namespace="6bd3bf50-6e32-4ddf-8483-9e77d4c726a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60a2378-369f-476a-9272-20f2c969c7d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a18ce702-fc41-4296-b16a-5e4af736d5f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45337b-773c-40be-9575-b9e4cf1e121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bd3bf50-6e32-4ddf-8483-9e77d4c726ae"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ae9ca2df-40ff-4742-8941-791dbe32869c}" ma:internalName="TaxCatchAll" ma:showField="CatchAllData" ma:web="6bd3bf50-6e32-4ddf-8483-9e77d4c72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bd3bf50-6e32-4ddf-8483-9e77d4c726ae" xsi:nil="true"/>
    <lcf76f155ced4ddcb4097134ff3c332f xmlns="f60a2378-369f-476a-9272-20f2c969c7d7">
      <Terms xmlns="http://schemas.microsoft.com/office/infopath/2007/PartnerControls"/>
    </lcf76f155ced4ddcb4097134ff3c332f>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A0D4B7-B56E-4695-B872-1A1E58AAC6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0a2378-369f-476a-9272-20f2c969c7d7"/>
    <ds:schemaRef ds:uri="8d45337b-773c-40be-9575-b9e4cf1e1212"/>
    <ds:schemaRef ds:uri="6bd3bf50-6e32-4ddf-8483-9e77d4c72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AEA393-884A-4675-81D0-F42EED1D4A7A}">
  <ds:schemaRefs>
    <ds:schemaRef ds:uri="http://schemas.microsoft.com/office/2006/metadata/properties"/>
    <ds:schemaRef ds:uri="http://schemas.microsoft.com/office/infopath/2007/PartnerControls"/>
    <ds:schemaRef ds:uri="6bd3bf50-6e32-4ddf-8483-9e77d4c726ae"/>
    <ds:schemaRef ds:uri="f60a2378-369f-476a-9272-20f2c969c7d7"/>
    <ds:schemaRef ds:uri="http://schemas.microsoft.com/sharepoint/v3"/>
  </ds:schemaRefs>
</ds:datastoreItem>
</file>

<file path=customXml/itemProps3.xml><?xml version="1.0" encoding="utf-8"?>
<ds:datastoreItem xmlns:ds="http://schemas.openxmlformats.org/officeDocument/2006/customXml" ds:itemID="{4699B15C-9C33-4CE1-9513-F4144D79D7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How much is my client worth</vt:lpstr>
      <vt:lpstr>Instructions - Calculator 1</vt:lpstr>
      <vt:lpstr>Calculator 1 - Prof. Services</vt:lpstr>
      <vt:lpstr>Instructions - Calculator 2</vt:lpstr>
      <vt:lpstr>Calculator 2 - SaaS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SCOTT</dc:creator>
  <cp:keywords/>
  <dc:description/>
  <cp:lastModifiedBy>Ruly Zahri</cp:lastModifiedBy>
  <cp:revision/>
  <dcterms:created xsi:type="dcterms:W3CDTF">2021-09-06T04:05:02Z</dcterms:created>
  <dcterms:modified xsi:type="dcterms:W3CDTF">2025-03-20T00:55:15Z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0x0101006D924A4A63958C40A3B6378CA02F2633</vt:lpwstr>
  </property>
  <property fmtid="{D5CDD505-2E9C-101B-9397-08002B2CF9AE}" pid="3" name="MediaServiceImageTags">
    <vt:lpwstr/>
  </property>
</Properties>
</file>